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10035"/>
  </bookViews>
  <sheets>
    <sheet name="PLA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E80" i="1" l="1"/>
  <c r="D83" i="1" l="1"/>
  <c r="D54" i="1"/>
  <c r="D104" i="1"/>
  <c r="D69" i="1"/>
  <c r="D64" i="1" l="1"/>
  <c r="E31" i="1" l="1"/>
  <c r="G25" i="1"/>
  <c r="D102" i="1" l="1"/>
  <c r="D99" i="1"/>
  <c r="D93" i="1"/>
  <c r="D90" i="1"/>
  <c r="D78" i="1"/>
  <c r="D75" i="1"/>
  <c r="D65" i="1"/>
  <c r="D100" i="1" l="1"/>
  <c r="E100" i="1" s="1"/>
  <c r="D79" i="1"/>
  <c r="D84" i="1" s="1"/>
  <c r="E84" i="1" s="1"/>
  <c r="D68" i="1"/>
  <c r="E69" i="1" s="1"/>
  <c r="E55" i="1"/>
  <c r="D47" i="1"/>
  <c r="E47" i="1" s="1"/>
  <c r="D39" i="1"/>
  <c r="E39" i="1" s="1"/>
  <c r="D36" i="1"/>
  <c r="E102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3" i="1"/>
  <c r="E82" i="1"/>
  <c r="E81" i="1"/>
  <c r="E78" i="1"/>
  <c r="E77" i="1"/>
  <c r="E76" i="1"/>
  <c r="E75" i="1"/>
  <c r="E74" i="1"/>
  <c r="E73" i="1"/>
  <c r="E72" i="1"/>
  <c r="E67" i="1"/>
  <c r="E66" i="1"/>
  <c r="E65" i="1"/>
  <c r="E63" i="1"/>
  <c r="E62" i="1"/>
  <c r="E61" i="1"/>
  <c r="E60" i="1"/>
  <c r="E59" i="1"/>
  <c r="E58" i="1"/>
  <c r="E53" i="1"/>
  <c r="E52" i="1"/>
  <c r="E51" i="1"/>
  <c r="E46" i="1"/>
  <c r="E41" i="1"/>
  <c r="E40" i="1"/>
  <c r="E38" i="1"/>
  <c r="E37" i="1"/>
  <c r="E20" i="1"/>
  <c r="E19" i="1"/>
  <c r="E21" i="1"/>
  <c r="E22" i="1"/>
  <c r="E23" i="1"/>
  <c r="E24" i="1"/>
  <c r="E25" i="1"/>
  <c r="E26" i="1"/>
  <c r="E27" i="1"/>
  <c r="E28" i="1"/>
  <c r="E29" i="1"/>
  <c r="E30" i="1"/>
  <c r="E18" i="1"/>
  <c r="E17" i="1"/>
  <c r="D32" i="1"/>
  <c r="E79" i="1" l="1"/>
  <c r="D103" i="1"/>
  <c r="D106" i="1" s="1"/>
  <c r="E68" i="1"/>
  <c r="E36" i="1"/>
  <c r="D43" i="1"/>
  <c r="E43" i="1" s="1"/>
  <c r="D42" i="1"/>
</calcChain>
</file>

<file path=xl/sharedStrings.xml><?xml version="1.0" encoding="utf-8"?>
<sst xmlns="http://schemas.openxmlformats.org/spreadsheetml/2006/main" count="102" uniqueCount="99">
  <si>
    <t xml:space="preserve">1. Ajustes contábeis </t>
  </si>
  <si>
    <t>1.1 Patrimônio Líquido (+/-)</t>
  </si>
  <si>
    <t>1.2 Participação em sociedades financeiras e não financeiras – nacionais ou no exterior (-)</t>
  </si>
  <si>
    <t>1.3 Despesas antecipadas (-)</t>
  </si>
  <si>
    <r>
      <t>1.4 C</t>
    </r>
    <r>
      <rPr>
        <sz val="11"/>
        <color theme="1"/>
        <rFont val="Times New Roman"/>
        <family val="1"/>
      </rPr>
      <t>réditos tributários decorrentes de prejuízos fiscais de imposto de renda e bases negativas de contribuição social (-)</t>
    </r>
  </si>
  <si>
    <t>1.5 Valor contabilizado no passivo resultante da diferença temporária associada ao ágio derivado da expectativa de rentabilidade futura (+)</t>
  </si>
  <si>
    <t>1.6 Créditos tributários de diferenças temporárias que excederem 15% do CMR (-)</t>
  </si>
  <si>
    <t>1.7 Ativos intangíveis (-)</t>
  </si>
  <si>
    <t>1.8 Imóveis urbanos, e direitos resultantes da venda de imóveis urbanos, que excedam 14% do ativo total ajustado (-)</t>
  </si>
  <si>
    <t>1.9 Imóveis de renda rurais (-)</t>
  </si>
  <si>
    <t>1.10 Ativos diferidos (-)</t>
  </si>
  <si>
    <t>1.11 Sucursais no exterior (-)</t>
  </si>
  <si>
    <t>1.12 Obras de arte (-)</t>
  </si>
  <si>
    <t>1.13 Pedras Preciosas (-)</t>
  </si>
  <si>
    <t>1.14 Custos de aquisição diferidos (-)</t>
  </si>
  <si>
    <t>1.16 50% do valor dos ativos intangíveis referentes a contratos de ponto de venda, limitados a 15% do CMR (+)</t>
  </si>
  <si>
    <t>1.17 Patrimônio líquido ajustado - subtotal</t>
  </si>
  <si>
    <t xml:space="preserve">2. Ajustes associados à variação dos valores econômicos  </t>
  </si>
  <si>
    <t>2.1. Diferença entre o valor de mercado e o valor contábil dos ativos financeiros mantidos até o vencimento (+/-)</t>
  </si>
  <si>
    <t>2.1.1.1 Valor da parcela dos ativos do item 2.1.1 utilizados para cobertura de provisões técnicas (+)</t>
  </si>
  <si>
    <t>2.1.1.2 Valor da parcela dos ativos do item 2.1.1 não utilizados para cobertura de provisões técnicas (+)</t>
  </si>
  <si>
    <t>2.1.2 Valor justo dos ativos informados no item 2.1.1 (+)</t>
  </si>
  <si>
    <t>2.1.2.1 Valor justo da parcela dos ativos do item 2.1.2 utilizados para cobertura de provisões técnicas (+)</t>
  </si>
  <si>
    <t>2.1.2.2 Valor justo da parcela dos ativos do item 2.1.2 não utilizados para cobertura de provisões técnicas (+)</t>
  </si>
  <si>
    <t>2.1.3 Valor bruto do ajuste (2.1.2 - 2.1.1) (+/-)</t>
  </si>
  <si>
    <t>2.1.4 Valor do ajuste = 55% do item 2.1.3 (+/-)</t>
  </si>
  <si>
    <t>2.2.1 Valor deduzido informado no quadro 16 (+)</t>
  </si>
  <si>
    <t>2.3.2 Capital de Risco de Mercado sem considerar as vigências não registradas dos fluxos (RM_F) (+)</t>
  </si>
  <si>
    <t>2.3.3 Capital Mínimo Requerido considerando o RM_F (CMR_F) (+)</t>
  </si>
  <si>
    <t>2.3.4 Capital Mínimo Requerido (CMR) (+)</t>
  </si>
  <si>
    <t>2.4.8 Módulo da menos valia do ativo garantidor (MMVA) = se o valor (2.1.2.1 - 2.1.1.1) for negativo, MMVA = 55% x módulo (2.1.2.1 - 2.1.1.1); se o valor (2.1.2.1 - 2.1.1.1) for positivo ou nulo, MMVA = 0. (+)</t>
  </si>
  <si>
    <t>2.4.9 CMR desconsiderando o valor do Risco de mercado (CRM_M) (+)</t>
  </si>
  <si>
    <t>2.5.3 Despesas administrativas futuras (+)</t>
  </si>
  <si>
    <t>2.5.4 Parcela 1 = diferença, se positiva, entre (2.5.1 + 2.5.2) e (2.5.3) (+)</t>
  </si>
  <si>
    <t>2.5.5 Valor presente esperado das cotas de capitalização futuras não registradas + Valor presente esperado das parcelas dos carregamentos futuros relativas às cotas de bônus (+)</t>
  </si>
  <si>
    <t>2.5.6 Valor presente esperado a pagar de resgates relacionados às cotas de capitalização futuras não registradas + Valor presente esperado a pagar de resgates relacionados às cotas de bônus futuras (+)</t>
  </si>
  <si>
    <t>2.6.3 Valor presente esperado a pagar de resgates relacionados às cotas já abrangidas pela PMC e PDB (ainda não transferidas para a PR) + Valor presente esperado a pagar de resgates relacionados às cotas de bônus já abrangidas pela PDB (ainda não transferidas para a PR) (+)</t>
  </si>
  <si>
    <t>2.6.6 Valor presente esperado a pagar de resgates abrangidos pela PR constituída (+)</t>
  </si>
  <si>
    <t>2.6.7 Parcela 2 = diferença, se positiva, entre (2.6.5) e (2.6.6) (+)</t>
  </si>
  <si>
    <t>2.6.11 Cotas futuras de sorteios não registradas (+)</t>
  </si>
  <si>
    <t>2.6.12 Valor presente esperado dos sorteios a pagar (realizados ou não) (+)</t>
  </si>
  <si>
    <t>2.6.13 Parcela 3 = diferença, se positiva, entre (2.6.8 + 2.6.9 + 2.6.10 + 2.6.11) e (2.6.12) (+)</t>
  </si>
  <si>
    <t>2.6.15 CMR desconsiderando o valor do Risco de mercado (CRM_M) (+)</t>
  </si>
  <si>
    <t>2.6.16 Módulo da menos valia do ativo garantidor (MMVA) = se o valor (2.1.2.1 - 2.1.1.1) for negativo, MMVA = 55% x módulo (2.1.2.1 - 2.1.1.1); se o valor (2.1.2.1 - 2.1.1.1) for positivo ou nulo, MMVA = 0 (+)</t>
  </si>
  <si>
    <t xml:space="preserve">Valor </t>
  </si>
  <si>
    <t xml:space="preserve">1.15 Créditos de alienação de ativos (-) </t>
  </si>
  <si>
    <t xml:space="preserve">2.1.1 Valor contábil dos ativos financeiros classificados na contabilidade na categoria mantidos até o vencimento (+) </t>
  </si>
  <si>
    <t>2.2: Redução realizada no TAP referente à diferença de marcação dos ativos vinculados (-)</t>
  </si>
  <si>
    <t xml:space="preserve">2.3 Superávit de fluxos de prêmios/contribuições não registrados apurado no TAP (+) </t>
  </si>
  <si>
    <t xml:space="preserve">2.3.1 Saldo do fluxo: saldo dos fluxos não registrados no TAP. Informar valor negativo se o saldo for deficitário e positivo se for superavitário (+/-) </t>
  </si>
  <si>
    <t xml:space="preserve">2.4: Superávit entre as provisões exatas constituídas e o fluxo realista de prêmios/contribuições registradas utilizado no cálculo da PCC (+) </t>
  </si>
  <si>
    <t xml:space="preserve">2.4.4 Valor da PPNG – ativo de resseguro de PPNG + (PCC-PPNG constituída – ativo de resseguro de PCC-PPNG) (+) </t>
  </si>
  <si>
    <r>
      <t>2.5: Superávit de fluxos não registrados para as sociedades de capitalização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(+)</t>
    </r>
    <r>
      <rPr>
        <b/>
        <sz val="12"/>
        <color rgb="FFFF0000"/>
        <rFont val="Times New Roman"/>
        <family val="1"/>
      </rPr>
      <t xml:space="preserve"> </t>
    </r>
  </si>
  <si>
    <t xml:space="preserve">2.5.1 Valor da PDA constituída (+) </t>
  </si>
  <si>
    <t xml:space="preserve">2.5.7 Parcela 2 = diferença, se positiva, entre (2.5.5) e (2.5.6) (+) </t>
  </si>
  <si>
    <t xml:space="preserve">2.5.8 Parcela 3 = Parcela 1 + Parcela 2 (+) </t>
  </si>
  <si>
    <t xml:space="preserve">2.6: Superávit entre as provisões exatas constituídas e o fluxo realista das sociedades de capitalização (+) </t>
  </si>
  <si>
    <r>
      <t>2.6.1 Valor da PMC constituída (+)</t>
    </r>
    <r>
      <rPr>
        <sz val="12"/>
        <color rgb="FFFF0000"/>
        <rFont val="Times New Roman"/>
        <family val="1"/>
      </rPr>
      <t xml:space="preserve"> </t>
    </r>
  </si>
  <si>
    <t xml:space="preserve">2.6.2 Valor da PDB constituída (+) </t>
  </si>
  <si>
    <r>
      <t>2.6.4 Parcela 1 = diferença, se positiva, entre (2.6.1 + 2.6.2) e (2.6.3)</t>
    </r>
    <r>
      <rPr>
        <b/>
        <sz val="12"/>
        <color theme="1"/>
        <rFont val="Times New Roman"/>
        <family val="1"/>
      </rPr>
      <t xml:space="preserve"> (+) </t>
    </r>
  </si>
  <si>
    <t xml:space="preserve">2.6.5 Valor da PR constituída (+) </t>
  </si>
  <si>
    <t xml:space="preserve">2.6.8 Valor da PSR constituída (+) </t>
  </si>
  <si>
    <t xml:space="preserve">2.6.9 Valor da PCS constituída (+) </t>
  </si>
  <si>
    <t xml:space="preserve">2.6.10 Valor da PSP constituída (+) </t>
  </si>
  <si>
    <t>Superintendência de Seguros Privados</t>
  </si>
  <si>
    <t>Coordenação-Geral de Monitoramento Prudencial</t>
  </si>
  <si>
    <t>Informar abaixo o código e nome da seguradora:</t>
  </si>
  <si>
    <t>Não incluir ou excluir linhas nesta planilha</t>
  </si>
  <si>
    <t>Críticas</t>
  </si>
  <si>
    <t>2.6.14 Parcela 4 = Parcela 1 + Parcela 2 + Parcela 3 (+)</t>
  </si>
  <si>
    <t xml:space="preserve">2.4.7 Saldo da Provisão = somatório da diferença do valor constituído em relação ao valor realista para cada uma das provisões anteriores (máx (0, 2.4.4 – 2.4.1) + máx (0, 2.4.5 – 2.4.2) + máx (0, 2.4.6 – 2.4.3)  (+/-) </t>
  </si>
  <si>
    <t>2.4.11 Limite = (CMR – CMR_M + 2.4.8 + 2.4.10 - 2.3.6)  (+)</t>
  </si>
  <si>
    <t>2.3.6 Valor do ajuste = menor (55% do item 2.3.1, Limite definido no item 2.3.5) (+)</t>
  </si>
  <si>
    <t xml:space="preserve">2.5.2 Carregamentos futuros líquidos das parcelas relativas às cotas de bônus e dos custos associados à comercialização (+) </t>
  </si>
  <si>
    <t>2.4.1 Valor da PPNG realista (PPNG_R) – ativo de resseguro da PPNG realista (+)</t>
  </si>
  <si>
    <t>2.4.2 Valor da PMBAC realista (PMBAC_R) - ativo de resseguro da PMBAC realista  (+)</t>
  </si>
  <si>
    <t xml:space="preserve">2.4.3 Valor da PMBC realista (PBC_R) - ativo de resseguro da PMBC realista (+) </t>
  </si>
  <si>
    <t xml:space="preserve">2.4.5 Valor da PMBAC constituída - ativo de resseguro da PMBAC (+) </t>
  </si>
  <si>
    <t xml:space="preserve">2.4.6 Valor da PBC constituída - ativo de resseguro da PBC (+) </t>
  </si>
  <si>
    <t>2.4.10 Custo de Aquisição Diferido Relacionado à PPNG que é deduzido do saldo contábil da PPNG para fins de apuração do TAP, conforme previsto no art. 52 da Circular Susep 517/15  (+)</t>
  </si>
  <si>
    <t>2.6.18 Valor do ajuste = menor (55% do item 2.6.14, Limite definido no item 2.6.17) (+)</t>
  </si>
  <si>
    <r>
      <t>2.7. Patrimônio líquido ajustado (total)</t>
    </r>
    <r>
      <rPr>
        <sz val="12"/>
        <color theme="1"/>
        <rFont val="Times New Roman"/>
        <family val="1"/>
      </rPr>
      <t xml:space="preserve"> = Patrimônio líquido ajustado (subtotal) + ajustes associados à variação dos valores econômicos  </t>
    </r>
  </si>
  <si>
    <t>(CÓDIGO)</t>
  </si>
  <si>
    <t>(NOME DA CIA)</t>
  </si>
  <si>
    <t>Enviar esta planilha até o dia 30/09/2016 para o endereço cgmop.rj@susep.gov.br com o nome "AjustesPLAXXXXX.xls", onde XXXXX é o código da supervisionada no FIP</t>
  </si>
  <si>
    <t>Jusificativas</t>
  </si>
  <si>
    <t>2.2.2 Valor do ajuste = (55% do item 2.2.1 ) (-)</t>
  </si>
  <si>
    <t xml:space="preserve">Os campos devem ser preenchidos conforme sinal indicado nos parêntesis </t>
  </si>
  <si>
    <t>Caso haja discordância com uma crítica apresentada ou a necessidade de justificar algo, basta preencher o valor e incluir justificativa na coluna "Justificativas"</t>
  </si>
  <si>
    <t>Informar abaixo os valores referentes à competência 06/2016 (preencher apenas as células com fundo verde)</t>
  </si>
  <si>
    <t xml:space="preserve">2.3.5 Limite = maior (0, CMR - CMR_F) (+/-) </t>
  </si>
  <si>
    <t>2.5.9 Capital de Risco de Mercado sem considerar as vigências não registradas dos fluxos (RM_F) (+)</t>
  </si>
  <si>
    <t>2.5.10 Capital Mínimo Requerido considerando o RM_F (CMR_F) (+)</t>
  </si>
  <si>
    <t>2.5.11 Capital Mínimo Requerido (CMR) (+)</t>
  </si>
  <si>
    <t>2.5.12 Limite = maior (0, CMR - CMR_F) (+)</t>
  </si>
  <si>
    <t>2.5.13 Valor do ajuste = menor (55% do item 2.5.9, Limite definido no item 2.5.12) (+)</t>
  </si>
  <si>
    <r>
      <t>2.6.17 Limite = (CMR – CMR_M + 2.6.16 –  2.5.13</t>
    </r>
    <r>
      <rPr>
        <sz val="12"/>
        <rFont val="Times New Roman"/>
        <family val="1"/>
      </rPr>
      <t xml:space="preserve">) (+/-) </t>
    </r>
  </si>
  <si>
    <t>2.4.12 Valor do ajuste = menor (55% do item 2.4.7 + 45% do item 2.4.10, Limite definido no item 2.4.11) (+)</t>
  </si>
  <si>
    <t>Versão 08/09/2016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</si>
</sst>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4" borderId="2" xfId="0" applyFill="1" applyBorder="1"/>
    <xf numFmtId="0" fontId="2" fillId="4" borderId="2" xfId="0" applyFont="1" applyFill="1" applyBorder="1" applyAlignment="1">
      <alignment vertical="center" wrapText="1"/>
    </xf>
    <xf numFmtId="0" fontId="0" fillId="4" borderId="5" xfId="0" applyFill="1" applyBorder="1"/>
    <xf numFmtId="0" fontId="2" fillId="4" borderId="1" xfId="0" applyFont="1" applyFill="1" applyBorder="1" applyAlignment="1">
      <alignment vertical="center" wrapText="1"/>
    </xf>
    <xf numFmtId="0" fontId="6" fillId="0" borderId="0" xfId="0" applyFont="1"/>
    <xf numFmtId="0" fontId="7" fillId="0" borderId="4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0" fillId="7" borderId="0" xfId="0" applyFill="1"/>
    <xf numFmtId="0" fontId="11" fillId="7" borderId="0" xfId="0" applyFont="1" applyFill="1"/>
    <xf numFmtId="0" fontId="11" fillId="7" borderId="0" xfId="0" applyFont="1" applyFill="1" applyBorder="1"/>
    <xf numFmtId="0" fontId="11" fillId="7" borderId="0" xfId="0" applyFont="1" applyFill="1" applyBorder="1" applyAlignment="1"/>
    <xf numFmtId="0" fontId="11" fillId="8" borderId="8" xfId="0" quotePrefix="1" applyFont="1" applyFill="1" applyBorder="1" applyAlignment="1">
      <alignment horizontal="center"/>
    </xf>
    <xf numFmtId="0" fontId="0" fillId="8" borderId="5" xfId="0" applyFill="1" applyBorder="1"/>
    <xf numFmtId="0" fontId="0" fillId="5" borderId="9" xfId="0" applyFill="1" applyBorder="1"/>
    <xf numFmtId="0" fontId="0" fillId="5" borderId="10" xfId="0" applyFill="1" applyBorder="1"/>
    <xf numFmtId="0" fontId="0" fillId="6" borderId="0" xfId="0" applyFill="1"/>
    <xf numFmtId="0" fontId="2" fillId="6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/>
    <xf numFmtId="0" fontId="11" fillId="0" borderId="0" xfId="0" applyFont="1" applyFill="1" applyBorder="1" applyAlignment="1"/>
    <xf numFmtId="0" fontId="11" fillId="0" borderId="0" xfId="0" applyFont="1" applyFill="1"/>
    <xf numFmtId="0" fontId="10" fillId="7" borderId="0" xfId="0" applyFont="1" applyFill="1" applyAlignment="1">
      <alignment horizontal="center"/>
    </xf>
    <xf numFmtId="0" fontId="0" fillId="6" borderId="0" xfId="0" applyFill="1" applyBorder="1"/>
    <xf numFmtId="0" fontId="6" fillId="0" borderId="0" xfId="0" applyFont="1" applyFill="1" applyBorder="1"/>
    <xf numFmtId="0" fontId="6" fillId="0" borderId="0" xfId="0" applyFont="1" applyFill="1"/>
    <xf numFmtId="0" fontId="0" fillId="0" borderId="0" xfId="0" applyFill="1" applyAlignment="1">
      <alignment wrapText="1"/>
    </xf>
    <xf numFmtId="0" fontId="10" fillId="0" borderId="0" xfId="0" applyFont="1" applyFill="1" applyAlignment="1">
      <alignment horizontal="center"/>
    </xf>
    <xf numFmtId="0" fontId="0" fillId="6" borderId="6" xfId="0" applyFill="1" applyBorder="1"/>
    <xf numFmtId="0" fontId="0" fillId="6" borderId="7" xfId="0" applyFill="1" applyBorder="1"/>
    <xf numFmtId="0" fontId="6" fillId="6" borderId="7" xfId="0" applyFont="1" applyFill="1" applyBorder="1"/>
    <xf numFmtId="0" fontId="0" fillId="6" borderId="2" xfId="0" applyFill="1" applyBorder="1"/>
    <xf numFmtId="0" fontId="8" fillId="6" borderId="7" xfId="0" applyFont="1" applyFill="1" applyBorder="1"/>
    <xf numFmtId="0" fontId="0" fillId="6" borderId="12" xfId="0" applyFill="1" applyBorder="1"/>
    <xf numFmtId="0" fontId="12" fillId="0" borderId="0" xfId="0" applyFont="1" applyAlignment="1">
      <alignment vertical="center"/>
    </xf>
    <xf numFmtId="0" fontId="10" fillId="7" borderId="0" xfId="0" applyFont="1" applyFill="1" applyAlignment="1">
      <alignment horizontal="left"/>
    </xf>
    <xf numFmtId="0" fontId="13" fillId="4" borderId="5" xfId="0" applyFont="1" applyFill="1" applyBorder="1"/>
    <xf numFmtId="0" fontId="11" fillId="8" borderId="11" xfId="0" quotePrefix="1" applyFont="1" applyFill="1" applyBorder="1" applyAlignment="1">
      <alignment horizontal="center"/>
    </xf>
    <xf numFmtId="0" fontId="11" fillId="8" borderId="0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workbookViewId="0">
      <selection activeCell="D55" sqref="D55"/>
    </sheetView>
  </sheetViews>
  <sheetFormatPr defaultRowHeight="15" x14ac:dyDescent="0.25"/>
  <cols>
    <col min="1" max="1" width="4" customWidth="1"/>
    <col min="3" max="3" width="118.140625" customWidth="1"/>
    <col min="6" max="6" width="18.7109375" customWidth="1"/>
    <col min="8" max="8" width="8.42578125" customWidth="1"/>
  </cols>
  <sheetData>
    <row r="1" spans="1:11" x14ac:dyDescent="0.25">
      <c r="A1" s="19"/>
      <c r="B1" s="19"/>
      <c r="C1" s="19"/>
      <c r="D1" s="19"/>
      <c r="E1" s="19"/>
      <c r="F1" s="19"/>
      <c r="G1" s="29"/>
      <c r="H1" s="29"/>
      <c r="I1" s="29"/>
      <c r="J1" s="29"/>
      <c r="K1" s="29"/>
    </row>
    <row r="2" spans="1:11" ht="15.75" x14ac:dyDescent="0.25">
      <c r="A2" s="19"/>
      <c r="B2" s="46"/>
      <c r="C2" s="33" t="s">
        <v>64</v>
      </c>
      <c r="D2" s="33"/>
      <c r="E2" s="33"/>
      <c r="F2" s="33"/>
      <c r="G2" s="38"/>
      <c r="H2" s="30"/>
      <c r="I2" s="30"/>
      <c r="J2" s="29"/>
      <c r="K2" s="29"/>
    </row>
    <row r="3" spans="1:11" ht="15.75" x14ac:dyDescent="0.25">
      <c r="A3" s="19"/>
      <c r="B3" s="33"/>
      <c r="C3" s="33" t="s">
        <v>65</v>
      </c>
      <c r="D3" s="33"/>
      <c r="E3" s="33"/>
      <c r="F3" s="33"/>
      <c r="G3" s="38"/>
      <c r="H3" s="37"/>
      <c r="I3" s="30"/>
      <c r="J3" s="29"/>
      <c r="K3" s="29"/>
    </row>
    <row r="4" spans="1:11" x14ac:dyDescent="0.25">
      <c r="A4" s="19"/>
      <c r="B4" s="19"/>
      <c r="C4" s="19"/>
      <c r="D4" s="19"/>
      <c r="E4" s="19"/>
      <c r="F4" s="19"/>
      <c r="G4" s="29"/>
      <c r="H4" s="29"/>
      <c r="I4" s="29"/>
      <c r="J4" s="29"/>
      <c r="K4" s="29"/>
    </row>
    <row r="5" spans="1:11" x14ac:dyDescent="0.25">
      <c r="A5" s="19"/>
      <c r="C5" s="20" t="s">
        <v>66</v>
      </c>
      <c r="D5" s="20"/>
      <c r="E5" s="20"/>
      <c r="F5" s="19"/>
      <c r="G5" s="29"/>
      <c r="H5" s="29"/>
      <c r="I5" s="29"/>
      <c r="J5" s="29"/>
      <c r="K5" s="29"/>
    </row>
    <row r="6" spans="1:11" x14ac:dyDescent="0.25">
      <c r="A6" s="19"/>
      <c r="B6" s="19" t="s">
        <v>98</v>
      </c>
      <c r="C6" s="19"/>
      <c r="D6" s="19"/>
      <c r="E6" s="19"/>
      <c r="F6" s="19"/>
      <c r="G6" s="29"/>
      <c r="H6" s="29"/>
      <c r="I6" s="29"/>
      <c r="J6" s="29"/>
      <c r="K6" s="29"/>
    </row>
    <row r="7" spans="1:11" x14ac:dyDescent="0.25">
      <c r="A7" s="19"/>
      <c r="B7" s="23" t="s">
        <v>82</v>
      </c>
      <c r="C7" s="48" t="s">
        <v>83</v>
      </c>
      <c r="D7" s="49"/>
      <c r="E7" s="49"/>
      <c r="F7" s="22"/>
      <c r="G7" s="31"/>
      <c r="H7" s="31"/>
      <c r="I7" s="31"/>
      <c r="J7" s="29"/>
      <c r="K7" s="29"/>
    </row>
    <row r="8" spans="1:11" x14ac:dyDescent="0.25">
      <c r="A8" s="19"/>
      <c r="B8" s="21"/>
      <c r="C8" s="22"/>
      <c r="D8" s="22"/>
      <c r="E8" s="22"/>
      <c r="F8" s="22"/>
      <c r="G8" s="31"/>
      <c r="H8" s="31"/>
      <c r="I8" s="31"/>
      <c r="J8" s="29"/>
      <c r="K8" s="29"/>
    </row>
    <row r="9" spans="1:11" x14ac:dyDescent="0.25">
      <c r="A9" s="19"/>
      <c r="B9" s="20"/>
      <c r="C9" s="20" t="s">
        <v>89</v>
      </c>
      <c r="D9" s="20"/>
      <c r="E9" s="20"/>
      <c r="F9" s="20"/>
      <c r="G9" s="32"/>
      <c r="H9" s="32"/>
      <c r="I9" s="32"/>
      <c r="J9" s="29"/>
      <c r="K9" s="29"/>
    </row>
    <row r="10" spans="1:11" x14ac:dyDescent="0.25">
      <c r="A10" s="19"/>
      <c r="B10" s="20"/>
      <c r="C10" s="20" t="s">
        <v>67</v>
      </c>
      <c r="D10" s="20"/>
      <c r="E10" s="20"/>
      <c r="F10" s="20"/>
      <c r="G10" s="32"/>
      <c r="H10" s="32"/>
      <c r="I10" s="32"/>
      <c r="J10" s="29"/>
      <c r="K10" s="29"/>
    </row>
    <row r="11" spans="1:11" x14ac:dyDescent="0.25">
      <c r="A11" s="19"/>
      <c r="B11" s="20"/>
      <c r="C11" s="45" t="s">
        <v>87</v>
      </c>
      <c r="D11" s="20"/>
      <c r="E11" s="20"/>
      <c r="F11" s="20"/>
      <c r="G11" s="32"/>
      <c r="H11" s="32"/>
      <c r="I11" s="32"/>
      <c r="J11" s="29"/>
      <c r="K11" s="29"/>
    </row>
    <row r="12" spans="1:11" x14ac:dyDescent="0.25">
      <c r="A12" s="19"/>
      <c r="B12" s="20"/>
      <c r="C12" s="20" t="s">
        <v>84</v>
      </c>
      <c r="D12" s="20"/>
      <c r="E12" s="20"/>
      <c r="F12" s="20"/>
      <c r="G12" s="32"/>
      <c r="H12" s="32"/>
      <c r="I12" s="32"/>
      <c r="J12" s="29"/>
      <c r="K12" s="29"/>
    </row>
    <row r="13" spans="1:11" x14ac:dyDescent="0.25">
      <c r="A13" s="19"/>
      <c r="B13" s="20"/>
      <c r="C13" s="20" t="s">
        <v>88</v>
      </c>
      <c r="D13" s="20"/>
      <c r="E13" s="20"/>
      <c r="F13" s="20"/>
      <c r="G13" s="32"/>
      <c r="H13" s="32"/>
      <c r="I13" s="32"/>
      <c r="J13" s="29"/>
      <c r="K13" s="29"/>
    </row>
    <row r="14" spans="1:11" ht="15.75" thickBot="1" x14ac:dyDescent="0.3">
      <c r="A14" s="27"/>
      <c r="B14" s="27"/>
      <c r="C14" s="27"/>
      <c r="D14" s="27"/>
      <c r="E14" s="27"/>
      <c r="F14" s="27"/>
      <c r="G14" s="29"/>
      <c r="H14" s="29"/>
      <c r="I14" s="29"/>
      <c r="J14" s="29"/>
      <c r="K14" s="29"/>
    </row>
    <row r="15" spans="1:11" ht="16.5" thickBot="1" x14ac:dyDescent="0.3">
      <c r="A15" s="27"/>
      <c r="B15" s="27"/>
      <c r="C15" s="10" t="s">
        <v>0</v>
      </c>
      <c r="D15" s="11" t="s">
        <v>44</v>
      </c>
      <c r="E15" s="17" t="s">
        <v>68</v>
      </c>
      <c r="F15" s="17" t="s">
        <v>85</v>
      </c>
      <c r="G15" s="29"/>
      <c r="H15" s="29"/>
      <c r="J15" s="29"/>
    </row>
    <row r="16" spans="1:11" ht="15.75" x14ac:dyDescent="0.25">
      <c r="A16" s="27"/>
      <c r="B16" s="27"/>
      <c r="C16" s="2" t="s">
        <v>1</v>
      </c>
      <c r="D16" s="24">
        <v>0</v>
      </c>
      <c r="E16" s="25"/>
      <c r="F16" s="39"/>
      <c r="G16" s="29"/>
      <c r="H16" s="29"/>
      <c r="J16" s="29"/>
    </row>
    <row r="17" spans="1:10" ht="15.75" x14ac:dyDescent="0.25">
      <c r="A17" s="27"/>
      <c r="B17" s="27"/>
      <c r="C17" s="2" t="s">
        <v>2</v>
      </c>
      <c r="D17" s="24">
        <v>0</v>
      </c>
      <c r="E17" s="25" t="str">
        <f>IF(D17&gt;0,"Valor tem que ser informado com sinal negativo","")</f>
        <v/>
      </c>
      <c r="F17" s="40"/>
      <c r="G17" s="29"/>
      <c r="H17" s="29"/>
      <c r="J17" s="29"/>
    </row>
    <row r="18" spans="1:10" ht="15.75" x14ac:dyDescent="0.25">
      <c r="A18" s="27"/>
      <c r="B18" s="27"/>
      <c r="C18" s="2" t="s">
        <v>3</v>
      </c>
      <c r="D18" s="24">
        <v>0</v>
      </c>
      <c r="E18" s="25" t="str">
        <f>IF(D18&gt;0,"Valor tem que ser informado com sinal negativo","")</f>
        <v/>
      </c>
      <c r="F18" s="40"/>
      <c r="G18" s="29"/>
      <c r="H18" s="29"/>
      <c r="J18" s="29"/>
    </row>
    <row r="19" spans="1:10" ht="15.75" x14ac:dyDescent="0.25">
      <c r="A19" s="27"/>
      <c r="B19" s="27"/>
      <c r="C19" s="2" t="s">
        <v>4</v>
      </c>
      <c r="D19" s="24">
        <v>0</v>
      </c>
      <c r="E19" s="25" t="str">
        <f t="shared" ref="E19:E30" si="0">IF(D19&gt;0,"Valor tem que ser informado com sinal negativo","")</f>
        <v/>
      </c>
      <c r="F19" s="40"/>
      <c r="G19" s="29"/>
      <c r="H19" s="29"/>
      <c r="J19" s="29"/>
    </row>
    <row r="20" spans="1:10" ht="31.5" x14ac:dyDescent="0.25">
      <c r="A20" s="27"/>
      <c r="B20" s="27"/>
      <c r="C20" s="3" t="s">
        <v>5</v>
      </c>
      <c r="D20" s="24">
        <v>0</v>
      </c>
      <c r="E20" s="25" t="str">
        <f>IF(D20&lt;0,"Valor tem que ser informado com sinal positivo","")</f>
        <v/>
      </c>
      <c r="F20" s="40"/>
      <c r="G20" s="29"/>
      <c r="H20" s="29"/>
      <c r="J20" s="29"/>
    </row>
    <row r="21" spans="1:10" ht="15.75" x14ac:dyDescent="0.25">
      <c r="A21" s="27"/>
      <c r="B21" s="27"/>
      <c r="C21" s="3" t="s">
        <v>6</v>
      </c>
      <c r="D21" s="24">
        <v>0</v>
      </c>
      <c r="E21" s="25" t="str">
        <f t="shared" si="0"/>
        <v/>
      </c>
      <c r="F21" s="40"/>
      <c r="G21" s="29"/>
      <c r="H21" s="29"/>
    </row>
    <row r="22" spans="1:10" ht="15.75" x14ac:dyDescent="0.25">
      <c r="A22" s="27"/>
      <c r="B22" s="27"/>
      <c r="C22" s="2" t="s">
        <v>7</v>
      </c>
      <c r="D22" s="24">
        <v>0</v>
      </c>
      <c r="E22" s="25" t="str">
        <f t="shared" si="0"/>
        <v/>
      </c>
      <c r="F22" s="40"/>
      <c r="G22" s="29"/>
      <c r="H22" s="29"/>
    </row>
    <row r="23" spans="1:10" ht="15.75" x14ac:dyDescent="0.25">
      <c r="A23" s="27"/>
      <c r="B23" s="27"/>
      <c r="C23" s="2" t="s">
        <v>8</v>
      </c>
      <c r="D23" s="24">
        <v>0</v>
      </c>
      <c r="E23" s="25" t="str">
        <f t="shared" si="0"/>
        <v/>
      </c>
      <c r="F23" s="40"/>
      <c r="G23" s="29"/>
      <c r="H23" s="29"/>
    </row>
    <row r="24" spans="1:10" ht="15.75" x14ac:dyDescent="0.25">
      <c r="A24" s="27"/>
      <c r="B24" s="27"/>
      <c r="C24" s="2" t="s">
        <v>9</v>
      </c>
      <c r="D24" s="24">
        <v>0</v>
      </c>
      <c r="E24" s="25" t="str">
        <f t="shared" si="0"/>
        <v/>
      </c>
      <c r="F24" s="40"/>
      <c r="G24" s="29"/>
      <c r="H24" s="29"/>
    </row>
    <row r="25" spans="1:10" ht="15.75" x14ac:dyDescent="0.25">
      <c r="A25" s="27"/>
      <c r="B25" s="27"/>
      <c r="C25" s="2" t="s">
        <v>10</v>
      </c>
      <c r="D25" s="24">
        <v>0</v>
      </c>
      <c r="E25" s="25" t="str">
        <f t="shared" si="0"/>
        <v/>
      </c>
      <c r="F25" s="40"/>
      <c r="G25" s="29" t="str">
        <f>IF(D31&lt;0,"Valor tem que ser informado com sinal positivo",IF(D31&gt;0.15*D53,"Valor não pode ser superior a 15% do CMR (item 2.3.4)",""))</f>
        <v/>
      </c>
      <c r="H25" s="29"/>
    </row>
    <row r="26" spans="1:10" ht="15.75" x14ac:dyDescent="0.25">
      <c r="A26" s="27"/>
      <c r="B26" s="27"/>
      <c r="C26" s="2" t="s">
        <v>11</v>
      </c>
      <c r="D26" s="24">
        <v>0</v>
      </c>
      <c r="E26" s="25" t="str">
        <f t="shared" si="0"/>
        <v/>
      </c>
      <c r="F26" s="40"/>
      <c r="G26" s="29"/>
      <c r="H26" s="29"/>
    </row>
    <row r="27" spans="1:10" ht="15.75" x14ac:dyDescent="0.25">
      <c r="A27" s="27"/>
      <c r="B27" s="27"/>
      <c r="C27" s="2" t="s">
        <v>12</v>
      </c>
      <c r="D27" s="24">
        <v>0</v>
      </c>
      <c r="E27" s="25" t="str">
        <f t="shared" si="0"/>
        <v/>
      </c>
      <c r="F27" s="40"/>
      <c r="G27" s="29"/>
      <c r="H27" s="29"/>
    </row>
    <row r="28" spans="1:10" ht="15.75" x14ac:dyDescent="0.25">
      <c r="A28" s="27"/>
      <c r="B28" s="27"/>
      <c r="C28" s="2" t="s">
        <v>13</v>
      </c>
      <c r="D28" s="24">
        <v>0</v>
      </c>
      <c r="E28" s="25" t="str">
        <f t="shared" si="0"/>
        <v/>
      </c>
      <c r="F28" s="40"/>
      <c r="G28" s="29"/>
      <c r="H28" s="29"/>
    </row>
    <row r="29" spans="1:10" ht="15.75" x14ac:dyDescent="0.25">
      <c r="A29" s="27"/>
      <c r="B29" s="27"/>
      <c r="C29" s="2" t="s">
        <v>14</v>
      </c>
      <c r="D29" s="24">
        <v>0</v>
      </c>
      <c r="E29" s="25" t="str">
        <f t="shared" si="0"/>
        <v/>
      </c>
      <c r="F29" s="40"/>
      <c r="G29" s="29"/>
      <c r="H29" s="29"/>
    </row>
    <row r="30" spans="1:10" ht="15.75" x14ac:dyDescent="0.25">
      <c r="A30" s="27"/>
      <c r="B30" s="27"/>
      <c r="C30" s="2" t="s">
        <v>45</v>
      </c>
      <c r="D30" s="24">
        <v>0</v>
      </c>
      <c r="E30" s="25" t="str">
        <f t="shared" si="0"/>
        <v/>
      </c>
      <c r="F30" s="41"/>
      <c r="G30" s="35"/>
      <c r="H30" s="29"/>
    </row>
    <row r="31" spans="1:10" ht="15.75" x14ac:dyDescent="0.25">
      <c r="A31" s="27"/>
      <c r="B31" s="27"/>
      <c r="C31" s="2" t="s">
        <v>15</v>
      </c>
      <c r="D31" s="24">
        <v>0</v>
      </c>
      <c r="E31" s="25" t="str">
        <f>IF(D31&lt;0,"Valor tem que ser informado com sinal positivo",IF(D31&gt;0.15*D53,"Valor não pode ser superior a 15% do CMR (item 2.3.4)",""))</f>
        <v/>
      </c>
      <c r="F31" s="40"/>
      <c r="G31" s="29"/>
      <c r="H31" s="29"/>
    </row>
    <row r="32" spans="1:10" ht="16.5" thickBot="1" x14ac:dyDescent="0.3">
      <c r="A32" s="27"/>
      <c r="B32" s="27"/>
      <c r="C32" s="13" t="s">
        <v>16</v>
      </c>
      <c r="D32" s="12">
        <f>SUM(D16:D31)</f>
        <v>0</v>
      </c>
      <c r="E32" s="26"/>
      <c r="F32" s="42"/>
      <c r="G32" s="29"/>
      <c r="H32" s="29"/>
    </row>
    <row r="33" spans="1:8" ht="15.75" thickBot="1" x14ac:dyDescent="0.3">
      <c r="A33" s="27"/>
      <c r="B33" s="27"/>
      <c r="C33" s="4"/>
      <c r="F33" s="44"/>
      <c r="G33" s="29"/>
      <c r="H33" s="29"/>
    </row>
    <row r="34" spans="1:8" ht="16.5" thickBot="1" x14ac:dyDescent="0.3">
      <c r="A34" s="27"/>
      <c r="B34" s="27"/>
      <c r="C34" s="10" t="s">
        <v>17</v>
      </c>
      <c r="D34" s="11" t="s">
        <v>44</v>
      </c>
      <c r="E34" s="17" t="s">
        <v>68</v>
      </c>
      <c r="F34" s="17" t="s">
        <v>85</v>
      </c>
      <c r="G34" s="29"/>
      <c r="H34" s="29"/>
    </row>
    <row r="35" spans="1:8" ht="15.75" x14ac:dyDescent="0.25">
      <c r="A35" s="27"/>
      <c r="B35" s="27"/>
      <c r="C35" s="5" t="s">
        <v>18</v>
      </c>
      <c r="D35" s="14"/>
      <c r="E35" s="25"/>
      <c r="F35" s="39"/>
      <c r="G35" s="29"/>
      <c r="H35" s="29"/>
    </row>
    <row r="36" spans="1:8" ht="15.75" x14ac:dyDescent="0.25">
      <c r="A36" s="27"/>
      <c r="B36" s="27"/>
      <c r="C36" s="2" t="s">
        <v>46</v>
      </c>
      <c r="D36" s="14">
        <f>D37+D38</f>
        <v>0</v>
      </c>
      <c r="E36" s="25" t="str">
        <f t="shared" ref="E36:E41" si="1">IF(D36&lt;0,"Valor tem que ser informado com sinal positivo","")</f>
        <v/>
      </c>
      <c r="F36" s="43"/>
      <c r="G36" s="29"/>
      <c r="H36" s="29"/>
    </row>
    <row r="37" spans="1:8" ht="15.75" x14ac:dyDescent="0.25">
      <c r="A37" s="27"/>
      <c r="B37" s="27"/>
      <c r="C37" s="2" t="s">
        <v>19</v>
      </c>
      <c r="D37" s="24">
        <v>0</v>
      </c>
      <c r="E37" s="25" t="str">
        <f t="shared" si="1"/>
        <v/>
      </c>
      <c r="F37" s="40"/>
      <c r="G37" s="29"/>
      <c r="H37" s="29"/>
    </row>
    <row r="38" spans="1:8" ht="15.75" x14ac:dyDescent="0.25">
      <c r="A38" s="27"/>
      <c r="B38" s="27"/>
      <c r="C38" s="2" t="s">
        <v>20</v>
      </c>
      <c r="D38" s="24">
        <v>0</v>
      </c>
      <c r="E38" s="25" t="str">
        <f t="shared" si="1"/>
        <v/>
      </c>
      <c r="F38" s="40"/>
      <c r="G38" s="29"/>
      <c r="H38" s="29"/>
    </row>
    <row r="39" spans="1:8" ht="15.75" x14ac:dyDescent="0.25">
      <c r="A39" s="27"/>
      <c r="B39" s="27"/>
      <c r="C39" s="2" t="s">
        <v>21</v>
      </c>
      <c r="D39" s="14">
        <f>D40+D41</f>
        <v>0</v>
      </c>
      <c r="E39" s="25" t="str">
        <f t="shared" si="1"/>
        <v/>
      </c>
      <c r="F39" s="40"/>
      <c r="G39" s="29"/>
      <c r="H39" s="29"/>
    </row>
    <row r="40" spans="1:8" ht="15.75" x14ac:dyDescent="0.25">
      <c r="A40" s="27"/>
      <c r="B40" s="27"/>
      <c r="C40" s="2" t="s">
        <v>22</v>
      </c>
      <c r="D40" s="24">
        <v>0</v>
      </c>
      <c r="E40" s="25" t="str">
        <f t="shared" si="1"/>
        <v/>
      </c>
      <c r="F40" s="40"/>
      <c r="G40" s="29"/>
      <c r="H40" s="29"/>
    </row>
    <row r="41" spans="1:8" ht="15.75" x14ac:dyDescent="0.25">
      <c r="A41" s="27"/>
      <c r="B41" s="27"/>
      <c r="C41" s="2" t="s">
        <v>23</v>
      </c>
      <c r="D41" s="24">
        <v>0</v>
      </c>
      <c r="E41" s="25" t="str">
        <f t="shared" si="1"/>
        <v/>
      </c>
      <c r="F41" s="40"/>
      <c r="G41" s="29"/>
      <c r="H41" s="29"/>
    </row>
    <row r="42" spans="1:8" ht="15.75" x14ac:dyDescent="0.25">
      <c r="A42" s="27"/>
      <c r="B42" s="27"/>
      <c r="C42" s="2" t="s">
        <v>24</v>
      </c>
      <c r="D42" s="14">
        <f>D39-D36</f>
        <v>0</v>
      </c>
      <c r="E42" s="25"/>
      <c r="F42" s="40"/>
      <c r="G42" s="29"/>
      <c r="H42" s="29"/>
    </row>
    <row r="43" spans="1:8" ht="15.75" x14ac:dyDescent="0.25">
      <c r="A43" s="27"/>
      <c r="B43" s="27"/>
      <c r="C43" s="6" t="s">
        <v>25</v>
      </c>
      <c r="D43" s="14">
        <f>IF(D36=0,0,0.55*D42)</f>
        <v>0</v>
      </c>
      <c r="E43" s="25" t="str">
        <f>IF(D43&lt;0,"Valor tem que ser informado com sinal positivo","")</f>
        <v/>
      </c>
      <c r="F43" s="43"/>
      <c r="G43" s="29"/>
      <c r="H43" s="29"/>
    </row>
    <row r="44" spans="1:8" x14ac:dyDescent="0.25">
      <c r="A44" s="27"/>
      <c r="B44" s="27"/>
      <c r="C44" s="1"/>
      <c r="D44" s="14"/>
      <c r="E44" s="25"/>
      <c r="F44" s="40"/>
      <c r="G44" s="29"/>
      <c r="H44" s="29"/>
    </row>
    <row r="45" spans="1:8" ht="15.75" x14ac:dyDescent="0.25">
      <c r="A45" s="27"/>
      <c r="B45" s="27"/>
      <c r="C45" s="5" t="s">
        <v>47</v>
      </c>
      <c r="D45" s="14"/>
      <c r="E45" s="25"/>
      <c r="F45" s="43"/>
      <c r="G45" s="29"/>
      <c r="H45" s="29"/>
    </row>
    <row r="46" spans="1:8" ht="15.75" x14ac:dyDescent="0.25">
      <c r="A46" s="27"/>
      <c r="B46" s="27"/>
      <c r="C46" s="2" t="s">
        <v>26</v>
      </c>
      <c r="D46" s="24">
        <v>0</v>
      </c>
      <c r="E46" s="25" t="str">
        <f>IF(D46&lt;0,"Valor tem que ser informado com sinal positivo","")</f>
        <v/>
      </c>
      <c r="F46" s="40"/>
      <c r="G46" s="29"/>
      <c r="H46" s="29"/>
    </row>
    <row r="47" spans="1:8" ht="15.75" x14ac:dyDescent="0.25">
      <c r="A47" s="27"/>
      <c r="B47" s="27"/>
      <c r="C47" s="15" t="s">
        <v>86</v>
      </c>
      <c r="D47" s="14">
        <f>-0.55*D46</f>
        <v>0</v>
      </c>
      <c r="E47" s="25" t="str">
        <f>IF(D47&gt;0,"Valor tem que ser informado com sinal negativo","")</f>
        <v/>
      </c>
      <c r="F47" s="40"/>
      <c r="G47" s="29"/>
      <c r="H47" s="29"/>
    </row>
    <row r="48" spans="1:8" x14ac:dyDescent="0.25">
      <c r="A48" s="27"/>
      <c r="B48" s="27"/>
      <c r="C48" s="1"/>
      <c r="D48" s="14"/>
      <c r="E48" s="25"/>
      <c r="F48" s="40"/>
      <c r="G48" s="29"/>
      <c r="H48" s="29"/>
    </row>
    <row r="49" spans="1:10" ht="15.75" x14ac:dyDescent="0.25">
      <c r="A49" s="27"/>
      <c r="B49" s="27"/>
      <c r="C49" s="5" t="s">
        <v>48</v>
      </c>
      <c r="D49" s="14"/>
      <c r="E49" s="25"/>
      <c r="F49" s="43"/>
      <c r="G49" s="29"/>
      <c r="H49" s="29"/>
    </row>
    <row r="50" spans="1:10" ht="31.5" x14ac:dyDescent="0.25">
      <c r="A50" s="27"/>
      <c r="B50" s="27"/>
      <c r="C50" s="2" t="s">
        <v>49</v>
      </c>
      <c r="D50" s="24">
        <v>0</v>
      </c>
      <c r="E50" s="25"/>
      <c r="F50" s="43"/>
      <c r="G50" s="29"/>
      <c r="H50" s="29"/>
    </row>
    <row r="51" spans="1:10" ht="15.75" x14ac:dyDescent="0.25">
      <c r="A51" s="27"/>
      <c r="B51" s="27"/>
      <c r="C51" s="7" t="s">
        <v>27</v>
      </c>
      <c r="D51" s="24">
        <v>0</v>
      </c>
      <c r="E51" s="25" t="str">
        <f>IF(D51&lt;0,"Valor tem que ser informado com sinal positivo","")</f>
        <v/>
      </c>
      <c r="F51" s="40"/>
      <c r="G51" s="29"/>
      <c r="H51" s="29"/>
    </row>
    <row r="52" spans="1:10" ht="15.75" x14ac:dyDescent="0.25">
      <c r="A52" s="27"/>
      <c r="B52" s="27"/>
      <c r="C52" s="7" t="s">
        <v>28</v>
      </c>
      <c r="D52" s="24">
        <v>0</v>
      </c>
      <c r="E52" s="25" t="str">
        <f>IF(D52&lt;0,"Valor tem que ser informado com sinal positivo","")</f>
        <v/>
      </c>
      <c r="F52" s="40"/>
      <c r="G52" s="29"/>
      <c r="H52" s="29"/>
    </row>
    <row r="53" spans="1:10" ht="15.75" x14ac:dyDescent="0.25">
      <c r="A53" s="27"/>
      <c r="B53" s="27"/>
      <c r="C53" s="7" t="s">
        <v>29</v>
      </c>
      <c r="D53" s="24">
        <v>0</v>
      </c>
      <c r="E53" s="25" t="str">
        <f>IF(D53&lt;0,"Valor tem que ser informado com sinal positivo","")</f>
        <v/>
      </c>
      <c r="F53" s="40"/>
      <c r="G53" s="29"/>
      <c r="H53" s="29"/>
    </row>
    <row r="54" spans="1:10" ht="15.75" x14ac:dyDescent="0.25">
      <c r="A54" s="27"/>
      <c r="B54" s="27"/>
      <c r="C54" s="2" t="s">
        <v>90</v>
      </c>
      <c r="D54" s="14">
        <f>MAX(0,D53-D52)</f>
        <v>0</v>
      </c>
      <c r="E54" s="25"/>
      <c r="F54" s="43"/>
      <c r="G54" s="29"/>
      <c r="H54" s="29"/>
    </row>
    <row r="55" spans="1:10" ht="15.75" x14ac:dyDescent="0.25">
      <c r="A55" s="27"/>
      <c r="B55" s="27"/>
      <c r="C55" s="6" t="s">
        <v>72</v>
      </c>
      <c r="D55" s="47">
        <f>IF(D50&lt;=0,0,IF(D54&lt;=0,0,MIN(0.55*D50,D54)))</f>
        <v>0</v>
      </c>
      <c r="E55" s="25" t="str">
        <f>IF(D55&lt;0,"Valor tem que ser informado com sinal positivo","")</f>
        <v/>
      </c>
      <c r="F55" s="40"/>
      <c r="G55" s="29"/>
      <c r="H55" s="29"/>
    </row>
    <row r="56" spans="1:10" x14ac:dyDescent="0.25">
      <c r="A56" s="27"/>
      <c r="B56" s="27"/>
      <c r="C56" s="1"/>
      <c r="D56" s="14"/>
      <c r="E56" s="25"/>
      <c r="F56" s="40"/>
      <c r="G56" s="29"/>
      <c r="H56" s="29"/>
    </row>
    <row r="57" spans="1:10" ht="31.5" x14ac:dyDescent="0.25">
      <c r="A57" s="27"/>
      <c r="B57" s="27"/>
      <c r="C57" s="8" t="s">
        <v>50</v>
      </c>
      <c r="D57" s="14"/>
      <c r="E57" s="25"/>
      <c r="F57" s="43"/>
      <c r="G57" s="29"/>
      <c r="H57" s="29"/>
    </row>
    <row r="58" spans="1:10" ht="15.75" x14ac:dyDescent="0.25">
      <c r="A58" s="27"/>
      <c r="B58" s="27"/>
      <c r="C58" s="7" t="s">
        <v>74</v>
      </c>
      <c r="D58" s="24">
        <v>0</v>
      </c>
      <c r="E58" s="25" t="str">
        <f t="shared" ref="E58:E69" si="2">IF(D58&lt;0,"Valor tem que ser informado com sinal positivo","")</f>
        <v/>
      </c>
      <c r="F58" s="40"/>
      <c r="G58" s="29"/>
      <c r="H58" s="29"/>
    </row>
    <row r="59" spans="1:10" ht="15.75" x14ac:dyDescent="0.25">
      <c r="A59" s="27"/>
      <c r="B59" s="27"/>
      <c r="C59" s="7" t="s">
        <v>75</v>
      </c>
      <c r="D59" s="24">
        <v>0</v>
      </c>
      <c r="E59" s="25" t="str">
        <f t="shared" si="2"/>
        <v/>
      </c>
      <c r="F59" s="40"/>
      <c r="G59" s="29"/>
      <c r="H59" s="29"/>
    </row>
    <row r="60" spans="1:10" ht="15.75" x14ac:dyDescent="0.25">
      <c r="A60" s="27"/>
      <c r="B60" s="27"/>
      <c r="C60" s="7" t="s">
        <v>76</v>
      </c>
      <c r="D60" s="24">
        <v>0</v>
      </c>
      <c r="E60" s="25" t="str">
        <f t="shared" si="2"/>
        <v/>
      </c>
      <c r="F60" s="40"/>
      <c r="G60" s="29"/>
      <c r="H60" s="29"/>
    </row>
    <row r="61" spans="1:10" ht="15.75" x14ac:dyDescent="0.25">
      <c r="A61" s="27"/>
      <c r="B61" s="27"/>
      <c r="C61" s="18" t="s">
        <v>51</v>
      </c>
      <c r="D61" s="24">
        <v>0</v>
      </c>
      <c r="E61" s="25" t="str">
        <f t="shared" si="2"/>
        <v/>
      </c>
      <c r="F61" s="40"/>
      <c r="G61" s="29"/>
      <c r="H61" s="29"/>
    </row>
    <row r="62" spans="1:10" ht="15.75" x14ac:dyDescent="0.25">
      <c r="A62" s="27"/>
      <c r="B62" s="27"/>
      <c r="C62" s="2" t="s">
        <v>77</v>
      </c>
      <c r="D62" s="24">
        <v>0</v>
      </c>
      <c r="E62" s="25" t="str">
        <f t="shared" si="2"/>
        <v/>
      </c>
      <c r="F62" s="40"/>
      <c r="G62" s="29"/>
      <c r="H62" s="29"/>
    </row>
    <row r="63" spans="1:10" ht="15.75" x14ac:dyDescent="0.25">
      <c r="A63" s="27"/>
      <c r="B63" s="27"/>
      <c r="C63" s="2" t="s">
        <v>78</v>
      </c>
      <c r="D63" s="24">
        <v>0</v>
      </c>
      <c r="E63" s="25" t="str">
        <f t="shared" si="2"/>
        <v/>
      </c>
      <c r="F63" s="40"/>
      <c r="G63" s="29"/>
      <c r="H63" s="29"/>
    </row>
    <row r="64" spans="1:10" ht="31.5" x14ac:dyDescent="0.25">
      <c r="A64" s="27"/>
      <c r="B64" s="27"/>
      <c r="C64" s="2" t="s">
        <v>70</v>
      </c>
      <c r="D64" s="14">
        <f>MAX(0,D61-D58)+MAX(0,D62-D59)+MAX(0,D63-D60)</f>
        <v>0</v>
      </c>
      <c r="E64" s="25"/>
      <c r="F64" s="43"/>
      <c r="G64" s="36"/>
      <c r="H64" s="36"/>
      <c r="J64" s="16"/>
    </row>
    <row r="65" spans="1:8" ht="31.5" x14ac:dyDescent="0.25">
      <c r="A65" s="27"/>
      <c r="B65" s="27"/>
      <c r="C65" s="2" t="s">
        <v>30</v>
      </c>
      <c r="D65" s="14">
        <f xml:space="preserve"> IF(D40-D37&lt;0,0.55*(D37-D40),0)</f>
        <v>0</v>
      </c>
      <c r="E65" s="25" t="str">
        <f t="shared" si="2"/>
        <v/>
      </c>
      <c r="F65" s="43"/>
      <c r="G65" s="29"/>
      <c r="H65" s="29"/>
    </row>
    <row r="66" spans="1:8" ht="15.75" x14ac:dyDescent="0.25">
      <c r="A66" s="27"/>
      <c r="B66" s="27"/>
      <c r="C66" s="7" t="s">
        <v>31</v>
      </c>
      <c r="D66" s="24">
        <v>0</v>
      </c>
      <c r="E66" s="25" t="str">
        <f t="shared" si="2"/>
        <v/>
      </c>
      <c r="F66" s="40"/>
      <c r="G66" s="29"/>
      <c r="H66" s="29"/>
    </row>
    <row r="67" spans="1:8" ht="31.5" x14ac:dyDescent="0.25">
      <c r="A67" s="27"/>
      <c r="B67" s="27"/>
      <c r="C67" s="7" t="s">
        <v>79</v>
      </c>
      <c r="D67" s="24">
        <v>0</v>
      </c>
      <c r="E67" s="25" t="str">
        <f t="shared" si="2"/>
        <v/>
      </c>
      <c r="F67" s="40"/>
      <c r="G67" s="29"/>
      <c r="H67" s="29"/>
    </row>
    <row r="68" spans="1:8" ht="15.75" x14ac:dyDescent="0.25">
      <c r="A68" s="27"/>
      <c r="B68" s="27"/>
      <c r="C68" s="2" t="s">
        <v>71</v>
      </c>
      <c r="D68" s="14">
        <f>D53-D66+D65+D67-D55</f>
        <v>0</v>
      </c>
      <c r="E68" s="25" t="str">
        <f t="shared" si="2"/>
        <v/>
      </c>
      <c r="F68" s="40"/>
      <c r="G68" s="29"/>
      <c r="H68" s="29"/>
    </row>
    <row r="69" spans="1:8" ht="15.75" x14ac:dyDescent="0.25">
      <c r="A69" s="27"/>
      <c r="B69" s="27"/>
      <c r="C69" s="6" t="s">
        <v>97</v>
      </c>
      <c r="D69" s="14">
        <f>IF(D64&lt;=0,0,MIN(0.55*D64 +0.45*D67,D68))</f>
        <v>0</v>
      </c>
      <c r="E69" s="25" t="str">
        <f t="shared" si="2"/>
        <v/>
      </c>
      <c r="F69" s="40"/>
      <c r="G69" s="29"/>
      <c r="H69" s="29"/>
    </row>
    <row r="70" spans="1:8" x14ac:dyDescent="0.25">
      <c r="A70" s="27"/>
      <c r="B70" s="27"/>
      <c r="C70" s="1"/>
      <c r="D70" s="14"/>
      <c r="E70" s="25"/>
      <c r="F70" s="40"/>
      <c r="G70" s="29"/>
      <c r="H70" s="29"/>
    </row>
    <row r="71" spans="1:8" ht="15.75" x14ac:dyDescent="0.25">
      <c r="A71" s="27"/>
      <c r="B71" s="27"/>
      <c r="C71" s="5" t="s">
        <v>52</v>
      </c>
      <c r="D71" s="14"/>
      <c r="E71" s="25"/>
      <c r="F71" s="43"/>
      <c r="G71" s="29"/>
      <c r="H71" s="29"/>
    </row>
    <row r="72" spans="1:8" ht="15.75" x14ac:dyDescent="0.25">
      <c r="A72" s="27"/>
      <c r="B72" s="27"/>
      <c r="C72" s="2" t="s">
        <v>53</v>
      </c>
      <c r="D72" s="24">
        <v>0</v>
      </c>
      <c r="E72" s="25" t="str">
        <f t="shared" ref="E72:E83" si="3">IF(D72&lt;0,"Valor tem que ser informado com sinal positivo","")</f>
        <v/>
      </c>
      <c r="F72" s="40"/>
      <c r="G72" s="29"/>
      <c r="H72" s="29"/>
    </row>
    <row r="73" spans="1:8" ht="15.75" x14ac:dyDescent="0.25">
      <c r="A73" s="27"/>
      <c r="B73" s="27"/>
      <c r="C73" s="2" t="s">
        <v>73</v>
      </c>
      <c r="D73" s="24">
        <v>0</v>
      </c>
      <c r="E73" s="25" t="str">
        <f t="shared" si="3"/>
        <v/>
      </c>
      <c r="F73" s="40"/>
      <c r="G73" s="29"/>
      <c r="H73" s="29"/>
    </row>
    <row r="74" spans="1:8" ht="15.75" x14ac:dyDescent="0.25">
      <c r="A74" s="27"/>
      <c r="B74" s="27"/>
      <c r="C74" s="7" t="s">
        <v>32</v>
      </c>
      <c r="D74" s="24">
        <v>0</v>
      </c>
      <c r="E74" s="25" t="str">
        <f t="shared" si="3"/>
        <v/>
      </c>
      <c r="F74" s="40"/>
      <c r="G74" s="29"/>
      <c r="H74" s="29"/>
    </row>
    <row r="75" spans="1:8" ht="15.75" x14ac:dyDescent="0.25">
      <c r="A75" s="27"/>
      <c r="B75" s="27"/>
      <c r="C75" s="2" t="s">
        <v>33</v>
      </c>
      <c r="D75" s="14">
        <f>MAX(0,(D72+D73-D74))</f>
        <v>0</v>
      </c>
      <c r="E75" s="25" t="str">
        <f t="shared" si="3"/>
        <v/>
      </c>
      <c r="F75" s="40"/>
      <c r="G75" s="29"/>
      <c r="H75" s="29"/>
    </row>
    <row r="76" spans="1:8" ht="31.5" x14ac:dyDescent="0.25">
      <c r="A76" s="27"/>
      <c r="B76" s="27"/>
      <c r="C76" s="7" t="s">
        <v>34</v>
      </c>
      <c r="D76" s="24">
        <v>0</v>
      </c>
      <c r="E76" s="25" t="str">
        <f t="shared" si="3"/>
        <v/>
      </c>
      <c r="F76" s="40"/>
      <c r="G76" s="29"/>
      <c r="H76" s="29"/>
    </row>
    <row r="77" spans="1:8" ht="31.5" x14ac:dyDescent="0.25">
      <c r="A77" s="27"/>
      <c r="B77" s="27"/>
      <c r="C77" s="7" t="s">
        <v>35</v>
      </c>
      <c r="D77" s="24">
        <v>0</v>
      </c>
      <c r="E77" s="25" t="str">
        <f t="shared" si="3"/>
        <v/>
      </c>
      <c r="F77" s="40"/>
      <c r="G77" s="29"/>
      <c r="H77" s="29"/>
    </row>
    <row r="78" spans="1:8" ht="15.75" x14ac:dyDescent="0.25">
      <c r="A78" s="27"/>
      <c r="B78" s="27"/>
      <c r="C78" s="2" t="s">
        <v>54</v>
      </c>
      <c r="D78" s="14">
        <f>MAX(0,(D76-D77))</f>
        <v>0</v>
      </c>
      <c r="E78" s="25" t="str">
        <f t="shared" si="3"/>
        <v/>
      </c>
      <c r="F78" s="40"/>
      <c r="G78" s="29"/>
      <c r="H78" s="29"/>
    </row>
    <row r="79" spans="1:8" ht="15.75" x14ac:dyDescent="0.25">
      <c r="A79" s="27"/>
      <c r="B79" s="27"/>
      <c r="C79" s="2" t="s">
        <v>55</v>
      </c>
      <c r="D79" s="14">
        <f>D75+D78</f>
        <v>0</v>
      </c>
      <c r="E79" s="25" t="str">
        <f t="shared" si="3"/>
        <v/>
      </c>
      <c r="F79" s="43"/>
      <c r="G79" s="29"/>
      <c r="H79" s="29"/>
    </row>
    <row r="80" spans="1:8" ht="15.75" x14ac:dyDescent="0.25">
      <c r="A80" s="27"/>
      <c r="B80" s="27"/>
      <c r="C80" s="2" t="s">
        <v>91</v>
      </c>
      <c r="D80" s="24">
        <v>0</v>
      </c>
      <c r="E80" s="25" t="str">
        <f t="shared" si="3"/>
        <v/>
      </c>
      <c r="F80" s="43"/>
      <c r="G80" s="29"/>
      <c r="H80" s="29"/>
    </row>
    <row r="81" spans="1:8" ht="15.75" x14ac:dyDescent="0.25">
      <c r="A81" s="27"/>
      <c r="B81" s="27"/>
      <c r="C81" s="7" t="s">
        <v>92</v>
      </c>
      <c r="D81" s="24">
        <v>0</v>
      </c>
      <c r="E81" s="25" t="str">
        <f t="shared" si="3"/>
        <v/>
      </c>
      <c r="F81" s="40"/>
      <c r="G81" s="29"/>
      <c r="H81" s="29"/>
    </row>
    <row r="82" spans="1:8" ht="15.75" x14ac:dyDescent="0.25">
      <c r="A82" s="27"/>
      <c r="B82" s="27"/>
      <c r="C82" s="7" t="s">
        <v>93</v>
      </c>
      <c r="D82" s="24">
        <v>0</v>
      </c>
      <c r="E82" s="25" t="str">
        <f t="shared" si="3"/>
        <v/>
      </c>
      <c r="F82" s="40"/>
      <c r="G82" s="29"/>
      <c r="H82" s="29"/>
    </row>
    <row r="83" spans="1:8" ht="15.75" x14ac:dyDescent="0.25">
      <c r="A83" s="27"/>
      <c r="B83" s="27"/>
      <c r="C83" s="2" t="s">
        <v>94</v>
      </c>
      <c r="D83" s="14">
        <f>MAX(0,D82-D81)</f>
        <v>0</v>
      </c>
      <c r="E83" s="25" t="str">
        <f t="shared" si="3"/>
        <v/>
      </c>
      <c r="F83" s="40"/>
      <c r="G83" s="29"/>
      <c r="H83" s="29"/>
    </row>
    <row r="84" spans="1:8" ht="15.75" x14ac:dyDescent="0.25">
      <c r="A84" s="27"/>
      <c r="B84" s="27"/>
      <c r="C84" s="6" t="s">
        <v>95</v>
      </c>
      <c r="D84" s="14">
        <f>IF(D79=0,0,MIN(0.55*D79,D83))</f>
        <v>0</v>
      </c>
      <c r="E84" s="25" t="str">
        <f>IF(D84&lt;0,"Valor tem que ser informado com sinal positivo","")</f>
        <v/>
      </c>
      <c r="F84" s="40"/>
      <c r="G84" s="29"/>
      <c r="H84" s="29"/>
    </row>
    <row r="85" spans="1:8" x14ac:dyDescent="0.25">
      <c r="A85" s="27"/>
      <c r="B85" s="27"/>
      <c r="C85" s="1"/>
      <c r="D85" s="14"/>
      <c r="E85" s="25"/>
      <c r="F85" s="40"/>
      <c r="G85" s="29"/>
      <c r="H85" s="29"/>
    </row>
    <row r="86" spans="1:8" ht="15.75" x14ac:dyDescent="0.25">
      <c r="A86" s="27"/>
      <c r="B86" s="27"/>
      <c r="C86" s="5" t="s">
        <v>56</v>
      </c>
      <c r="D86" s="14"/>
      <c r="E86" s="25"/>
      <c r="F86" s="43"/>
      <c r="G86" s="29"/>
      <c r="H86" s="29"/>
    </row>
    <row r="87" spans="1:8" ht="15.75" x14ac:dyDescent="0.25">
      <c r="A87" s="27"/>
      <c r="B87" s="27"/>
      <c r="C87" s="2" t="s">
        <v>57</v>
      </c>
      <c r="D87" s="24">
        <v>0</v>
      </c>
      <c r="E87" s="25" t="str">
        <f t="shared" ref="E87:E102" si="4">IF(D87&lt;0,"Valor tem que ser informado com sinal positivo","")</f>
        <v/>
      </c>
      <c r="F87" s="40"/>
      <c r="G87" s="29"/>
      <c r="H87" s="29"/>
    </row>
    <row r="88" spans="1:8" ht="15.75" x14ac:dyDescent="0.25">
      <c r="A88" s="27"/>
      <c r="B88" s="27"/>
      <c r="C88" s="2" t="s">
        <v>58</v>
      </c>
      <c r="D88" s="24">
        <v>0</v>
      </c>
      <c r="E88" s="25" t="str">
        <f t="shared" si="4"/>
        <v/>
      </c>
      <c r="F88" s="40"/>
      <c r="G88" s="29"/>
      <c r="H88" s="29"/>
    </row>
    <row r="89" spans="1:8" ht="47.25" x14ac:dyDescent="0.25">
      <c r="A89" s="27"/>
      <c r="B89" s="27"/>
      <c r="C89" s="7" t="s">
        <v>36</v>
      </c>
      <c r="D89" s="24">
        <v>0</v>
      </c>
      <c r="E89" s="25" t="str">
        <f t="shared" si="4"/>
        <v/>
      </c>
      <c r="F89" s="40"/>
      <c r="G89" s="29"/>
      <c r="H89" s="29"/>
    </row>
    <row r="90" spans="1:8" ht="15.75" x14ac:dyDescent="0.25">
      <c r="A90" s="27"/>
      <c r="B90" s="27"/>
      <c r="C90" s="2" t="s">
        <v>59</v>
      </c>
      <c r="D90" s="14">
        <f>MAX(0,(D87+D88-D89))</f>
        <v>0</v>
      </c>
      <c r="E90" s="25" t="str">
        <f t="shared" si="4"/>
        <v/>
      </c>
      <c r="F90" s="40"/>
      <c r="G90" s="29"/>
      <c r="H90" s="29"/>
    </row>
    <row r="91" spans="1:8" ht="15.75" x14ac:dyDescent="0.25">
      <c r="A91" s="27"/>
      <c r="B91" s="27"/>
      <c r="C91" s="2" t="s">
        <v>60</v>
      </c>
      <c r="D91" s="24">
        <v>0</v>
      </c>
      <c r="E91" s="25" t="str">
        <f t="shared" si="4"/>
        <v/>
      </c>
      <c r="F91" s="40"/>
      <c r="G91" s="29"/>
      <c r="H91" s="29"/>
    </row>
    <row r="92" spans="1:8" ht="15.75" x14ac:dyDescent="0.25">
      <c r="A92" s="27"/>
      <c r="B92" s="27"/>
      <c r="C92" s="7" t="s">
        <v>37</v>
      </c>
      <c r="D92" s="24">
        <v>0</v>
      </c>
      <c r="E92" s="25" t="str">
        <f t="shared" si="4"/>
        <v/>
      </c>
      <c r="F92" s="40"/>
      <c r="G92" s="29"/>
      <c r="H92" s="29"/>
    </row>
    <row r="93" spans="1:8" ht="15.75" x14ac:dyDescent="0.25">
      <c r="A93" s="27"/>
      <c r="B93" s="27"/>
      <c r="C93" s="2" t="s">
        <v>38</v>
      </c>
      <c r="D93" s="14">
        <f>MAX(0,D91-D92)</f>
        <v>0</v>
      </c>
      <c r="E93" s="25" t="str">
        <f t="shared" si="4"/>
        <v/>
      </c>
      <c r="F93" s="40"/>
      <c r="G93" s="29"/>
      <c r="H93" s="29"/>
    </row>
    <row r="94" spans="1:8" ht="15.75" x14ac:dyDescent="0.25">
      <c r="A94" s="27"/>
      <c r="B94" s="27"/>
      <c r="C94" s="2" t="s">
        <v>61</v>
      </c>
      <c r="D94" s="24">
        <v>0</v>
      </c>
      <c r="E94" s="25" t="str">
        <f t="shared" si="4"/>
        <v/>
      </c>
      <c r="F94" s="40"/>
      <c r="G94" s="29"/>
      <c r="H94" s="29"/>
    </row>
    <row r="95" spans="1:8" ht="15.75" x14ac:dyDescent="0.25">
      <c r="A95" s="27"/>
      <c r="B95" s="27"/>
      <c r="C95" s="2" t="s">
        <v>62</v>
      </c>
      <c r="D95" s="24">
        <v>0</v>
      </c>
      <c r="E95" s="25" t="str">
        <f t="shared" si="4"/>
        <v/>
      </c>
      <c r="F95" s="40"/>
      <c r="G95" s="29"/>
      <c r="H95" s="29"/>
    </row>
    <row r="96" spans="1:8" ht="15.75" x14ac:dyDescent="0.25">
      <c r="A96" s="27"/>
      <c r="B96" s="27"/>
      <c r="C96" s="2" t="s">
        <v>63</v>
      </c>
      <c r="D96" s="24">
        <v>0</v>
      </c>
      <c r="E96" s="25" t="str">
        <f t="shared" si="4"/>
        <v/>
      </c>
      <c r="F96" s="40"/>
      <c r="G96" s="29"/>
      <c r="H96" s="29"/>
    </row>
    <row r="97" spans="1:10" ht="15.75" x14ac:dyDescent="0.25">
      <c r="A97" s="27"/>
      <c r="B97" s="27"/>
      <c r="C97" s="7" t="s">
        <v>39</v>
      </c>
      <c r="D97" s="24">
        <v>0</v>
      </c>
      <c r="E97" s="25" t="str">
        <f t="shared" si="4"/>
        <v/>
      </c>
      <c r="F97" s="40"/>
      <c r="G97" s="29"/>
      <c r="H97" s="29"/>
    </row>
    <row r="98" spans="1:10" ht="15.75" x14ac:dyDescent="0.25">
      <c r="A98" s="27"/>
      <c r="B98" s="27"/>
      <c r="C98" s="7" t="s">
        <v>40</v>
      </c>
      <c r="D98" s="24">
        <v>0</v>
      </c>
      <c r="E98" s="25" t="str">
        <f t="shared" si="4"/>
        <v/>
      </c>
      <c r="F98" s="40"/>
      <c r="G98" s="29"/>
      <c r="H98" s="29"/>
    </row>
    <row r="99" spans="1:10" ht="15.75" x14ac:dyDescent="0.25">
      <c r="A99" s="27"/>
      <c r="B99" s="27"/>
      <c r="C99" s="2" t="s">
        <v>41</v>
      </c>
      <c r="D99" s="14">
        <f>MAX(0,(D94+D95+D96+D97-D98))</f>
        <v>0</v>
      </c>
      <c r="E99" s="25" t="str">
        <f t="shared" si="4"/>
        <v/>
      </c>
      <c r="F99" s="40"/>
      <c r="G99" s="29"/>
      <c r="H99" s="29"/>
    </row>
    <row r="100" spans="1:10" ht="15.75" x14ac:dyDescent="0.25">
      <c r="A100" s="27"/>
      <c r="B100" s="27"/>
      <c r="C100" s="2" t="s">
        <v>69</v>
      </c>
      <c r="D100" s="14">
        <f>D90+D93+D99</f>
        <v>0</v>
      </c>
      <c r="E100" s="25" t="str">
        <f t="shared" si="4"/>
        <v/>
      </c>
      <c r="F100" s="43"/>
      <c r="G100" s="29"/>
      <c r="H100" s="29"/>
    </row>
    <row r="101" spans="1:10" ht="15.75" x14ac:dyDescent="0.25">
      <c r="A101" s="27"/>
      <c r="B101" s="27"/>
      <c r="C101" s="7" t="s">
        <v>42</v>
      </c>
      <c r="D101" s="24">
        <v>0</v>
      </c>
      <c r="E101" s="25" t="str">
        <f t="shared" si="4"/>
        <v/>
      </c>
      <c r="F101" s="40"/>
      <c r="G101" s="29"/>
      <c r="H101" s="29"/>
    </row>
    <row r="102" spans="1:10" ht="31.5" x14ac:dyDescent="0.25">
      <c r="A102" s="27"/>
      <c r="B102" s="27"/>
      <c r="C102" s="2" t="s">
        <v>43</v>
      </c>
      <c r="D102" s="14">
        <f xml:space="preserve"> IF(D40-D37&lt;0,0.55*(D37-D40),0)</f>
        <v>0</v>
      </c>
      <c r="E102" s="25" t="str">
        <f t="shared" si="4"/>
        <v/>
      </c>
      <c r="F102" s="40"/>
      <c r="G102" s="29"/>
      <c r="H102" s="29"/>
    </row>
    <row r="103" spans="1:10" ht="15.75" x14ac:dyDescent="0.25">
      <c r="A103" s="27"/>
      <c r="B103" s="27"/>
      <c r="C103" s="2" t="s">
        <v>96</v>
      </c>
      <c r="D103" s="14">
        <f>D82-D101+D102-D84</f>
        <v>0</v>
      </c>
      <c r="E103" s="25"/>
      <c r="F103" s="40"/>
      <c r="G103" s="36"/>
      <c r="H103" s="29"/>
      <c r="J103" s="16"/>
    </row>
    <row r="104" spans="1:10" ht="15.75" x14ac:dyDescent="0.25">
      <c r="A104" s="27"/>
      <c r="B104" s="27"/>
      <c r="C104" s="6" t="s">
        <v>80</v>
      </c>
      <c r="D104" s="14">
        <f>IF(D100=0,0,MIN(0.55*D100,D103))</f>
        <v>0</v>
      </c>
      <c r="E104" s="25"/>
      <c r="F104" s="40"/>
      <c r="G104" s="29"/>
      <c r="H104" s="29"/>
    </row>
    <row r="105" spans="1:10" x14ac:dyDescent="0.25">
      <c r="A105" s="27"/>
      <c r="B105" s="27"/>
      <c r="C105" s="1"/>
      <c r="D105" s="14"/>
      <c r="E105" s="25"/>
      <c r="F105" s="40"/>
      <c r="G105" s="29"/>
      <c r="H105" s="29"/>
    </row>
    <row r="106" spans="1:10" ht="32.25" thickBot="1" x14ac:dyDescent="0.3">
      <c r="A106" s="27"/>
      <c r="B106" s="27"/>
      <c r="C106" s="9" t="s">
        <v>81</v>
      </c>
      <c r="D106" s="12">
        <f>D32+D43+D47+D55+D69+D84+D104</f>
        <v>0</v>
      </c>
      <c r="E106" s="26"/>
      <c r="F106" s="42"/>
      <c r="G106" s="29"/>
      <c r="H106" s="29"/>
    </row>
    <row r="107" spans="1:10" ht="15.75" x14ac:dyDescent="0.25">
      <c r="A107" s="27"/>
      <c r="B107" s="27"/>
      <c r="C107" s="28"/>
      <c r="D107" s="27"/>
      <c r="E107" s="27"/>
      <c r="F107" s="34"/>
      <c r="G107" s="29"/>
      <c r="H107" s="29"/>
    </row>
    <row r="108" spans="1:10" x14ac:dyDescent="0.25">
      <c r="A108" s="27"/>
      <c r="B108" s="27"/>
      <c r="C108" s="27"/>
      <c r="D108" s="27"/>
      <c r="E108" s="27"/>
      <c r="F108" s="27"/>
      <c r="G108" s="29"/>
      <c r="H108" s="29"/>
    </row>
    <row r="109" spans="1:10" x14ac:dyDescent="0.25">
      <c r="G109" s="29"/>
      <c r="H109" s="29"/>
    </row>
    <row r="110" spans="1:10" x14ac:dyDescent="0.25">
      <c r="G110" s="29"/>
      <c r="H110" s="29"/>
    </row>
    <row r="111" spans="1:10" x14ac:dyDescent="0.25">
      <c r="G111" s="29"/>
      <c r="H111" s="29"/>
    </row>
    <row r="112" spans="1:10" x14ac:dyDescent="0.25">
      <c r="G112" s="29"/>
      <c r="H112" s="29"/>
    </row>
  </sheetData>
  <mergeCells count="1">
    <mergeCell ref="C7:E7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Elder Vieira Salles</dc:creator>
  <cp:lastModifiedBy>Pedro</cp:lastModifiedBy>
  <cp:lastPrinted>2016-08-29T13:43:17Z</cp:lastPrinted>
  <dcterms:created xsi:type="dcterms:W3CDTF">2016-07-29T17:11:34Z</dcterms:created>
  <dcterms:modified xsi:type="dcterms:W3CDTF">2016-09-12T19:18:48Z</dcterms:modified>
</cp:coreProperties>
</file>